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workbookProtection workbookAlgorithmName="SHA-512" workbookHashValue="kY9qqQs8YrioUXdChpraoU/1BOTZdHNq5o9TEMYTGNEBLraXNB10tV4bl5tDn+JPjHQb5BLSM2km+7MWAMjODA==" workbookSpinCount="100000" workbookSaltValue="OnvlvV6bRLwF5cRc43Us7g==" lockStructure="1"/>
  <bookViews>
    <workbookView xWindow="65416" yWindow="65416" windowWidth="20730" windowHeight="11160" tabRatio="660" activeTab="0"/>
  </bookViews>
  <sheets>
    <sheet name="Istruzioni" sheetId="7" r:id="rId1"/>
    <sheet name="CAPACITA' ASSUNZIONALE" sheetId="4" r:id="rId2"/>
    <sheet name="Calcoli" sheetId="3" r:id="rId3"/>
    <sheet name="Resti assunzionali" sheetId="5" r:id="rId4"/>
    <sheet name="Valori" sheetId="2" r:id="rId5"/>
    <sheet name="Valori Prima applicazione" sheetId="6" r:id="rId6"/>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<sst xmlns="http://schemas.openxmlformats.org/spreadsheetml/2006/main" count="118" uniqueCount="68">
  <si>
    <t>TOTALE</t>
  </si>
  <si>
    <t>ENTRATA TIT.1</t>
  </si>
  <si>
    <t>ENTRATA TIT.2</t>
  </si>
  <si>
    <t>ENTRATA TIT.3</t>
  </si>
  <si>
    <t>MEDIA</t>
  </si>
  <si>
    <t>spesa di personale dipendente a tempo indeterminato e determinato macroaggregato 1</t>
  </si>
  <si>
    <t>al lordo degli oneri riflessi ed al netto dell'IRAP, come rilevati
nell'ultimo rendiconto della gestione approvato</t>
  </si>
  <si>
    <t>media degli accertamenti di competenza riferiti alle entrate correnti relative agli ultimi tre rendiconti
approvati, considerate al netto del fondo crediti di dubbia esigibilita' stanziato nel bilancio di previsione relativo all'ultima annualita' considerata.</t>
  </si>
  <si>
    <t>ENTRATE CORRENTI</t>
  </si>
  <si>
    <t>tra</t>
  </si>
  <si>
    <t>e</t>
  </si>
  <si>
    <t>Differenziazione dei comuni
per fascia demografica</t>
  </si>
  <si>
    <t>Classe</t>
  </si>
  <si>
    <t>abitanti</t>
  </si>
  <si>
    <t>Valore soglia</t>
  </si>
  <si>
    <t>Voce</t>
  </si>
  <si>
    <t>SPESA DEL PERSONALE</t>
  </si>
  <si>
    <t>A</t>
  </si>
  <si>
    <t>B</t>
  </si>
  <si>
    <t>E</t>
  </si>
  <si>
    <t>C</t>
  </si>
  <si>
    <t>D</t>
  </si>
  <si>
    <t>F</t>
  </si>
  <si>
    <t>G</t>
  </si>
  <si>
    <t>H</t>
  </si>
  <si>
    <t>I</t>
  </si>
  <si>
    <t>CLASSE</t>
  </si>
  <si>
    <t>CAPACITA' ASSUNZIONALE</t>
  </si>
  <si>
    <t>VALORE SOGLIA</t>
  </si>
  <si>
    <t>soggetti a vario titolo utilizzati, senza estinzione del rapporto di pubblico impiego, in strutture e organismi variamente denominati partecipati o comunque facenti capo all'ente</t>
  </si>
  <si>
    <t>COMUNE DI</t>
  </si>
  <si>
    <t xml:space="preserve">ENTRATE CORRENTI </t>
  </si>
  <si>
    <t>ANNO</t>
  </si>
  <si>
    <t>IMPORTO</t>
  </si>
  <si>
    <t>rapporti di collaborazione coordinata e continuativa,  somministrazione di lavoro, personale di cui all'art. 110</t>
  </si>
  <si>
    <t>Prima applicazione anno</t>
  </si>
  <si>
    <t>MAX INCREMENTO ANNUALE PER I PRIMI 5 ANNI (2020-2024)</t>
  </si>
  <si>
    <t>SPESA PERSONALE</t>
  </si>
  <si>
    <t>MEDIA ENTRATE CORRENTI</t>
  </si>
  <si>
    <t>% MAX INCREMENTO ANNUALE PER I PRIMI 5 ANNUI (2020-2024)</t>
  </si>
  <si>
    <t>Resto assunzionale</t>
  </si>
  <si>
    <t>Anno</t>
  </si>
  <si>
    <t>Importo</t>
  </si>
  <si>
    <t>Resti assunzionali</t>
  </si>
  <si>
    <t>TOTALE CAPACITA' ASSUNZIONALE</t>
  </si>
  <si>
    <t>POPOLAZIONE (abitanti)</t>
  </si>
  <si>
    <t>Riduzione personale art.6</t>
  </si>
  <si>
    <t>RIDUZIONE PERSONALE ENTRO IL 2025</t>
  </si>
  <si>
    <t>RAPPORTO SPESE DI PERSONALE / MEDIA ENTRATE CORRENTI</t>
  </si>
  <si>
    <t>I comuni in cui il rapporto fra spesa del personale e le entrate correnti, secondo le definizioni dell'art. 2, risulta superiore al valore soglia per fascia demografica individuato dalla Tabella 3 del presente comma adottano un percorso di graduale riduzione annuale del suddetto rapporto fino al conseguimento nell'anno 2025 del predetto valore soglia anche applicando un turn over inferiore al 100 per cento</t>
  </si>
  <si>
    <t xml:space="preserve">2. Per il periodo 2020-2024, i comuni possono utilizzare le facolta' assunzionali residue dei cinque anni antecedenti al 2020 in deroga agli incrementi percentuali individuati dalla Tabella 2 del comma 1, fermo restando il limite di cui alla Tabella 1 dell'art. 4, comma 1, di ciascuna fascia demografica, i piani triennali dei fabbisogni di personale e il rispetto pluriennale dell'equilibrio di bilancio asseverato dall'organo di revisione. </t>
  </si>
  <si>
    <t xml:space="preserve">In sede di prima applicazione e fino al 31 dicembre 2024, i comuni di cui all'art. 4, comma 2, possono incrementare annualmente, per assunzioni di personale a tempo indeterminato, la spesa del personale registrata nel 2018, secondo la definizione dell'art. 2, in misura non superiore al valore percentuale indicato dalla seguente Tabella 2, in coerenza con i piani triennali dei fabbisogni di personale e fermo restando il rispetto pluriennale dell'equilibrio di bilancio asseverato dall'organo di revisione e del valore soglia di cui all'art. 4, comma 1: </t>
  </si>
  <si>
    <t>Foglio CAPACITA' ASSUNZIONALE:</t>
  </si>
  <si>
    <t>Foglio Calcoli:</t>
  </si>
  <si>
    <t>Altro</t>
  </si>
  <si>
    <t>da C2 a C6</t>
  </si>
  <si>
    <t>Foglio Resti assunzionali:</t>
  </si>
  <si>
    <t>FOGLIO CAPACITA' ASSUNZIONALE
DECRETO 17 marzo 2020
Istruzioni</t>
  </si>
  <si>
    <t>Foglio ideato ed elaborato da Carlo Piscitelli</t>
  </si>
  <si>
    <t>Inserire i valori nelle seguenti celle bianche:</t>
  </si>
  <si>
    <t>I Comuni che si collocano al di sotto del valore soglia di cui al comma 1, possono incrementare la spesa di personale registrata nell'ultimo rendiconto approvato, per assunzioni di personale a tempo indeterminato, sino ad una spesa complessiva rapportata alle Entrate correnti, secondo le definizioni dell'art. 2, non superiore al valore soglia</t>
  </si>
  <si>
    <t>Tab.3</t>
  </si>
  <si>
    <t>Tab.2</t>
  </si>
  <si>
    <t>Tab.1</t>
  </si>
  <si>
    <t>da B1 a B3</t>
  </si>
  <si>
    <t>FCDE 
bilancio di previsione anno</t>
  </si>
  <si>
    <t>da E5 a G7</t>
  </si>
  <si>
    <t>H8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</si>
</sst>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0\ [$€-410]_-;\-* #,##0.00\ [$€-410]_-;_-* &quot;-&quot;??\ [$€-410]_-;_-@_-"/>
  </numFmts>
  <fonts count="29">
    <font>
      <sz val="11"/>
      <color theme="1"/>
      <name val="Calibri"/>
      <family val="2"/>
      <scheme val="minor"/>
    </font>
    <font>
      <sz val="10"/>
      <name val="Arial"/>
      <family val="2"/>
    </font>
    <font>
      <b/>
      <sz val="11"/>
      <color theme="1"/>
      <name val="Calibri"/>
      <family val="2"/>
      <scheme val="minor"/>
    </font>
    <font>
      <b/>
      <sz val="12"/>
      <color theme="0"/>
      <name val="Calibri"/>
      <family val="2"/>
      <scheme val="minor"/>
    </font>
    <font>
      <b/>
      <sz val="14"/>
      <color theme="1"/>
      <name val="Calibri"/>
      <family val="2"/>
      <scheme val="minor"/>
    </font>
    <font>
      <b/>
      <sz val="24"/>
      <color theme="0"/>
      <name val="Calibri"/>
      <family val="2"/>
      <scheme val="minor"/>
    </font>
    <font>
      <b/>
      <sz val="12"/>
      <name val="Calibri"/>
      <family val="2"/>
      <scheme val="minor"/>
    </font>
    <font>
      <b/>
      <sz val="10"/>
      <color theme="0"/>
      <name val="Calibri"/>
      <family val="2"/>
      <scheme val="minor"/>
    </font>
    <font>
      <b/>
      <sz val="10"/>
      <name val="Calibri"/>
      <family val="2"/>
      <scheme val="minor"/>
    </font>
    <font>
      <b/>
      <sz val="18"/>
      <name val="Calibri"/>
      <family val="2"/>
      <scheme val="minor"/>
    </font>
    <font>
      <b/>
      <sz val="26"/>
      <name val="Calibri"/>
      <family val="2"/>
      <scheme val="minor"/>
    </font>
    <font>
      <b/>
      <sz val="20"/>
      <name val="Calibri"/>
      <family val="2"/>
      <scheme val="minor"/>
    </font>
    <font>
      <sz val="12"/>
      <name val="Calibri"/>
      <family val="2"/>
      <scheme val="minor"/>
    </font>
    <font>
      <b/>
      <i/>
      <sz val="14"/>
      <name val="Calibri"/>
      <family val="2"/>
      <scheme val="minor"/>
    </font>
    <font>
      <b/>
      <sz val="11"/>
      <color theme="0"/>
      <name val="Calibri"/>
      <family val="2"/>
      <scheme val="minor"/>
    </font>
    <font>
      <sz val="11"/>
      <name val="Calibri"/>
      <family val="2"/>
      <scheme val="minor"/>
    </font>
    <font>
      <b/>
      <sz val="11"/>
      <name val="Calibri"/>
      <family val="2"/>
      <scheme val="minor"/>
    </font>
    <font>
      <b/>
      <sz val="24"/>
      <name val="Calibri"/>
      <family val="2"/>
      <scheme val="minor"/>
    </font>
    <font>
      <b/>
      <sz val="16"/>
      <name val="Calibri"/>
      <family val="2"/>
      <scheme val="minor"/>
    </font>
    <font>
      <b/>
      <sz val="48"/>
      <name val="Calibri"/>
      <family val="2"/>
      <scheme val="minor"/>
    </font>
    <font>
      <b/>
      <sz val="14"/>
      <name val="Calibri"/>
      <family val="2"/>
      <scheme val="minor"/>
    </font>
    <font>
      <b/>
      <sz val="14"/>
      <color theme="0"/>
      <name val="Calibri"/>
      <family val="2"/>
      <scheme val="minor"/>
    </font>
    <font>
      <sz val="8"/>
      <name val="Calibri"/>
      <family val="2"/>
      <scheme val="minor"/>
    </font>
    <font>
      <sz val="16"/>
      <color theme="1"/>
      <name val="Calibri"/>
      <family val="2"/>
      <scheme val="minor"/>
    </font>
    <font>
      <b/>
      <sz val="22"/>
      <name val="Calibri"/>
      <family val="2"/>
      <scheme val="minor"/>
    </font>
    <font>
      <b/>
      <i/>
      <sz val="18"/>
      <name val="Calibri"/>
      <family val="2"/>
      <scheme val="minor"/>
    </font>
    <font>
      <b/>
      <i/>
      <sz val="16"/>
      <color theme="1"/>
      <name val="Calibri"/>
      <family val="2"/>
      <scheme val="minor"/>
    </font>
    <font>
      <i/>
      <sz val="10"/>
      <color theme="1"/>
      <name val="Calibri"/>
      <family val="2"/>
      <scheme val="minor"/>
    </font>
    <font>
      <i/>
      <sz val="10"/>
      <color theme="0"/>
      <name val="Calibri"/>
      <family val="2"/>
      <scheme val="minor"/>
    </font>
  </fonts>
  <fills count="13">
    <fill>
      <patternFill/>
    </fill>
    <fill>
      <patternFill patternType="gray125"/>
    </fill>
    <fill>
      <patternFill patternType="solid">
        <fgColor theme="5"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0000"/>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9" tint="0.39998000860214233"/>
        <bgColor indexed="64"/>
      </patternFill>
    </fill>
    <fill>
      <patternFill patternType="solid">
        <fgColor theme="1"/>
        <bgColor indexed="64"/>
      </patternFill>
    </fill>
  </fills>
  <borders count="77">
    <border>
      <left/>
      <right/>
      <top/>
      <bottom/>
      <diagonal/>
    </border>
    <border>
      <left style="medium"/>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medium"/>
      <right style="thin"/>
      <top/>
      <bottom style="medium"/>
    </border>
    <border>
      <left style="thin"/>
      <right style="medium"/>
      <top/>
      <bottom style="medium"/>
    </border>
    <border>
      <left style="thin"/>
      <right style="medium"/>
      <top/>
      <bottom style="thin"/>
    </border>
    <border>
      <left style="thin"/>
      <right style="medium"/>
      <top style="thin"/>
      <bottom style="thin"/>
    </border>
    <border>
      <left/>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medium"/>
      <top/>
      <bottom/>
    </border>
    <border>
      <left style="medium"/>
      <right style="medium"/>
      <top/>
      <bottom style="medium"/>
    </border>
    <border>
      <left style="medium"/>
      <right style="medium"/>
      <top style="medium"/>
      <bottom style="mediu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style="medium"/>
      <right style="medium"/>
      <top style="double"/>
      <bottom/>
    </border>
    <border>
      <left/>
      <right/>
      <top style="double"/>
      <bottom/>
    </border>
    <border>
      <left/>
      <right style="medium"/>
      <top style="double"/>
      <bottom/>
    </border>
    <border>
      <left/>
      <right style="medium"/>
      <top style="medium"/>
      <bottom/>
    </border>
    <border>
      <left style="double"/>
      <right/>
      <top style="double"/>
      <bottom style="double"/>
    </border>
    <border>
      <left/>
      <right/>
      <top style="double"/>
      <bottom style="double"/>
    </border>
    <border>
      <left/>
      <right style="medium"/>
      <top style="double"/>
      <bottom style="double"/>
    </border>
    <border>
      <left style="medium"/>
      <right/>
      <top style="double"/>
      <bottom style="double"/>
    </border>
    <border>
      <left style="medium"/>
      <right style="double"/>
      <top style="double"/>
      <bottom style="double"/>
    </border>
    <border>
      <left style="medium"/>
      <right style="medium"/>
      <top style="double"/>
      <bottom style="double"/>
    </border>
    <border>
      <left/>
      <right style="medium"/>
      <top style="thick"/>
      <bottom style="double"/>
    </border>
    <border>
      <left style="medium"/>
      <right/>
      <top style="double"/>
      <bottom/>
    </border>
    <border>
      <left style="medium"/>
      <right style="medium"/>
      <top style="medium"/>
      <bottom/>
    </border>
    <border>
      <left style="thin"/>
      <right/>
      <top style="medium"/>
      <bottom style="medium"/>
    </border>
    <border>
      <left style="thin"/>
      <right style="thin"/>
      <top style="medium"/>
      <bottom style="medium"/>
    </border>
    <border>
      <left style="thin"/>
      <right/>
      <top/>
      <bottom style="thin"/>
    </border>
    <border>
      <left style="thin"/>
      <right/>
      <top style="thin"/>
      <bottom style="thin"/>
    </border>
    <border>
      <left style="thin"/>
      <right style="thin"/>
      <top/>
      <bottom style="medium"/>
    </border>
    <border>
      <left/>
      <right style="thin"/>
      <top/>
      <bottom style="medium"/>
    </border>
    <border>
      <left style="thin"/>
      <right style="thin"/>
      <top/>
      <bottom style="thin"/>
    </border>
    <border>
      <left/>
      <right style="thin"/>
      <top/>
      <bottom style="thin"/>
    </border>
    <border>
      <left style="medium"/>
      <right style="thin"/>
      <top style="thin"/>
      <bottom/>
    </border>
    <border>
      <left style="thin"/>
      <right style="medium"/>
      <top style="thin"/>
      <bottom/>
    </border>
    <border>
      <left style="mediumDashed"/>
      <right style="thin"/>
      <top style="mediumDashed"/>
      <bottom/>
    </border>
    <border>
      <left style="thin"/>
      <right style="medium"/>
      <top style="mediumDashed"/>
      <bottom/>
    </border>
    <border>
      <left style="mediumDashed"/>
      <right style="thin"/>
      <top style="thin"/>
      <bottom style="mediumDashed"/>
    </border>
    <border>
      <left style="medium"/>
      <right style="medium"/>
      <top style="thin"/>
      <bottom style="mediumDashed"/>
    </border>
    <border>
      <left style="mediumDashed"/>
      <right style="thin"/>
      <top style="mediumDashed"/>
      <bottom style="mediumDashed"/>
    </border>
    <border>
      <left style="medium"/>
      <right style="medium"/>
      <top style="mediumDashed"/>
      <bottom style="mediumDashed"/>
    </border>
    <border>
      <left style="medium"/>
      <right style="mediumDashed"/>
      <top style="mediumDashed"/>
      <bottom style="mediumDashed"/>
    </border>
    <border>
      <left style="thick"/>
      <right/>
      <top style="thick"/>
      <bottom style="thick"/>
    </border>
    <border>
      <left style="thin"/>
      <right/>
      <top/>
      <bottom/>
    </border>
    <border>
      <left style="thin"/>
      <right/>
      <top style="thin"/>
      <bottom/>
    </border>
    <border>
      <left style="thin"/>
      <right style="thin"/>
      <top/>
      <bottom/>
    </border>
    <border>
      <left style="medium"/>
      <right style="mediumDashed"/>
      <top style="mediumDashed"/>
      <bottom/>
    </border>
    <border>
      <left style="medium"/>
      <right style="mediumDashed"/>
      <top/>
      <bottom style="mediumDashed"/>
    </border>
    <border>
      <left/>
      <right/>
      <top style="thick"/>
      <bottom style="thick"/>
    </border>
    <border>
      <left/>
      <right style="thick"/>
      <top style="thick"/>
      <bottom style="thick"/>
    </border>
    <border>
      <left style="medium"/>
      <right/>
      <top style="medium"/>
      <bottom style="medium"/>
    </border>
    <border>
      <left/>
      <right style="medium"/>
      <top style="medium"/>
      <bottom style="medium"/>
    </border>
    <border>
      <left style="medium"/>
      <right/>
      <top style="medium"/>
      <bottom/>
    </border>
    <border>
      <left/>
      <right style="thin"/>
      <top style="medium"/>
      <bottom style="medium"/>
    </border>
    <border>
      <left/>
      <right/>
      <top style="medium"/>
      <bottom style="medium"/>
    </border>
    <border>
      <left style="medium"/>
      <right style="thin"/>
      <top style="medium"/>
      <bottom/>
    </border>
    <border>
      <left style="medium"/>
      <right style="thin"/>
      <top/>
      <bottom/>
    </border>
    <border>
      <left/>
      <right/>
      <top style="medium"/>
      <bottom/>
    </border>
    <border>
      <left/>
      <right style="thin"/>
      <top style="medium"/>
      <bottom/>
    </border>
    <border>
      <left/>
      <right/>
      <top style="thin"/>
      <bottom/>
    </border>
    <border>
      <left/>
      <right/>
      <top/>
      <bottom style="thin"/>
    </border>
    <border>
      <left style="medium"/>
      <right/>
      <top style="thick"/>
      <bottom style="double"/>
    </border>
    <border>
      <left/>
      <right/>
      <top style="thick"/>
      <bottom style="double"/>
    </border>
    <border>
      <left style="medium"/>
      <right style="medium"/>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68">
    <xf numFmtId="0" fontId="0" fillId="0" borderId="0" xfId="0"/>
    <xf numFmtId="0" fontId="9"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3" fillId="2" borderId="5" xfId="0" applyFont="1" applyFill="1" applyBorder="1" applyAlignment="1">
      <alignment vertical="center"/>
    </xf>
    <xf numFmtId="164" fontId="13" fillId="2" borderId="6" xfId="20" applyNumberFormat="1" applyFont="1" applyFill="1" applyBorder="1" applyAlignment="1">
      <alignment vertical="center"/>
    </xf>
    <xf numFmtId="0" fontId="12" fillId="2" borderId="3" xfId="0" applyFont="1" applyFill="1" applyBorder="1"/>
    <xf numFmtId="0" fontId="12" fillId="2" borderId="7" xfId="0" applyFont="1" applyFill="1" applyBorder="1"/>
    <xf numFmtId="0" fontId="12" fillId="2" borderId="4" xfId="0" applyFont="1" applyFill="1" applyBorder="1"/>
    <xf numFmtId="0" fontId="12" fillId="2" borderId="8" xfId="0" applyFont="1" applyFill="1" applyBorder="1"/>
    <xf numFmtId="0" fontId="15" fillId="3" borderId="0" xfId="0" applyFont="1" applyFill="1"/>
    <xf numFmtId="0" fontId="12" fillId="3" borderId="9" xfId="0" applyFont="1" applyFill="1" applyBorder="1"/>
    <xf numFmtId="0" fontId="6" fillId="4" borderId="4"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0" fillId="0" borderId="0" xfId="0" applyAlignment="1">
      <alignment vertical="center"/>
    </xf>
    <xf numFmtId="0" fontId="16" fillId="5" borderId="13" xfId="0" applyFont="1" applyFill="1" applyBorder="1" applyAlignment="1">
      <alignment vertical="center"/>
    </xf>
    <xf numFmtId="0" fontId="2" fillId="0" borderId="0" xfId="0" applyFont="1" applyAlignment="1">
      <alignment vertical="center"/>
    </xf>
    <xf numFmtId="0" fontId="15" fillId="5" borderId="4" xfId="0" applyFont="1" applyFill="1" applyBorder="1" applyAlignment="1">
      <alignment vertical="center"/>
    </xf>
    <xf numFmtId="0" fontId="15" fillId="5" borderId="14" xfId="0" applyFont="1" applyFill="1" applyBorder="1" applyAlignment="1">
      <alignment horizontal="center" vertical="center"/>
    </xf>
    <xf numFmtId="0" fontId="15" fillId="5" borderId="10" xfId="0" applyFont="1" applyFill="1" applyBorder="1" applyAlignment="1">
      <alignment vertical="center"/>
    </xf>
    <xf numFmtId="0" fontId="15" fillId="5" borderId="15" xfId="0" applyFont="1" applyFill="1" applyBorder="1" applyAlignment="1">
      <alignment horizontal="center" vertical="center"/>
    </xf>
    <xf numFmtId="0" fontId="16" fillId="5" borderId="15" xfId="0" applyFont="1" applyFill="1" applyBorder="1" applyAlignment="1">
      <alignment vertical="center"/>
    </xf>
    <xf numFmtId="165" fontId="16" fillId="5" borderId="16" xfId="0" applyNumberFormat="1" applyFont="1" applyFill="1" applyBorder="1" applyAlignment="1">
      <alignment vertical="center"/>
    </xf>
    <xf numFmtId="0" fontId="16" fillId="5" borderId="10" xfId="0" applyFont="1" applyFill="1" applyBorder="1" applyAlignment="1">
      <alignment horizontal="center" vertical="center"/>
    </xf>
    <xf numFmtId="10" fontId="14" fillId="6" borderId="17" xfId="21" applyNumberFormat="1" applyFont="1" applyFill="1" applyBorder="1" applyAlignment="1">
      <alignment horizontal="center"/>
    </xf>
    <xf numFmtId="10" fontId="14" fillId="6" borderId="18" xfId="21" applyNumberFormat="1" applyFont="1" applyFill="1" applyBorder="1" applyAlignment="1">
      <alignment horizontal="center"/>
    </xf>
    <xf numFmtId="0" fontId="15" fillId="4" borderId="17" xfId="0" applyFont="1" applyFill="1" applyBorder="1" applyAlignment="1">
      <alignment vertical="center" wrapText="1"/>
    </xf>
    <xf numFmtId="0" fontId="9" fillId="4" borderId="16" xfId="0" applyNumberFormat="1" applyFont="1" applyFill="1" applyBorder="1" applyAlignment="1">
      <alignment horizontal="center" vertical="center" wrapText="1"/>
    </xf>
    <xf numFmtId="0" fontId="22" fillId="4" borderId="19" xfId="0" applyFont="1" applyFill="1" applyBorder="1" applyAlignment="1">
      <alignment vertical="center" wrapText="1"/>
    </xf>
    <xf numFmtId="164" fontId="0" fillId="7" borderId="0" xfId="20" applyNumberFormat="1" applyFont="1" applyFill="1" applyBorder="1" applyAlignment="1">
      <alignment horizontal="center"/>
    </xf>
    <xf numFmtId="0" fontId="0" fillId="7" borderId="20" xfId="0" applyFill="1" applyBorder="1" applyAlignment="1">
      <alignment horizontal="left"/>
    </xf>
    <xf numFmtId="0" fontId="0" fillId="7" borderId="21" xfId="0" applyFill="1" applyBorder="1" applyAlignment="1">
      <alignment horizontal="center"/>
    </xf>
    <xf numFmtId="10" fontId="2" fillId="7" borderId="17" xfId="21" applyNumberFormat="1" applyFont="1" applyFill="1" applyBorder="1" applyAlignment="1">
      <alignment horizontal="center"/>
    </xf>
    <xf numFmtId="0" fontId="0" fillId="7" borderId="21" xfId="0" applyFill="1" applyBorder="1" applyAlignment="1">
      <alignment horizontal="center" wrapText="1"/>
    </xf>
    <xf numFmtId="164" fontId="0" fillId="7" borderId="22" xfId="20" applyNumberFormat="1" applyFont="1" applyFill="1" applyBorder="1" applyAlignment="1">
      <alignment horizontal="center"/>
    </xf>
    <xf numFmtId="0" fontId="0" fillId="7" borderId="23" xfId="0" applyFill="1" applyBorder="1" applyAlignment="1">
      <alignment horizontal="left"/>
    </xf>
    <xf numFmtId="0" fontId="0" fillId="7" borderId="24" xfId="0" applyFill="1" applyBorder="1" applyAlignment="1">
      <alignment horizontal="center"/>
    </xf>
    <xf numFmtId="10" fontId="2" fillId="7" borderId="18" xfId="21" applyNumberFormat="1" applyFont="1" applyFill="1" applyBorder="1" applyAlignment="1">
      <alignment horizontal="center"/>
    </xf>
    <xf numFmtId="0" fontId="0" fillId="7" borderId="0" xfId="0" applyFill="1"/>
    <xf numFmtId="0" fontId="0" fillId="7" borderId="0" xfId="0" applyFill="1" applyAlignment="1">
      <alignment horizontal="left"/>
    </xf>
    <xf numFmtId="0" fontId="0" fillId="7" borderId="0" xfId="0" applyFill="1" applyAlignment="1">
      <alignment horizontal="center"/>
    </xf>
    <xf numFmtId="0" fontId="0" fillId="7" borderId="25" xfId="0" applyFill="1" applyBorder="1" applyAlignment="1">
      <alignment horizontal="center"/>
    </xf>
    <xf numFmtId="164" fontId="0" fillId="7" borderId="26" xfId="20" applyNumberFormat="1" applyFont="1" applyFill="1" applyBorder="1" applyAlignment="1">
      <alignment horizontal="center"/>
    </xf>
    <xf numFmtId="164" fontId="0" fillId="7" borderId="27" xfId="20" applyNumberFormat="1" applyFont="1" applyFill="1" applyBorder="1" applyAlignment="1">
      <alignment horizontal="center"/>
    </xf>
    <xf numFmtId="0" fontId="0" fillId="7" borderId="25" xfId="0" applyFill="1" applyBorder="1" applyAlignment="1">
      <alignment horizontal="left"/>
    </xf>
    <xf numFmtId="0" fontId="0" fillId="7" borderId="17" xfId="0" applyFill="1" applyBorder="1" applyAlignment="1">
      <alignment horizontal="center"/>
    </xf>
    <xf numFmtId="164" fontId="0" fillId="7" borderId="20" xfId="20" applyNumberFormat="1" applyFont="1" applyFill="1" applyBorder="1" applyAlignment="1">
      <alignment horizontal="center"/>
    </xf>
    <xf numFmtId="0" fontId="0" fillId="7" borderId="17" xfId="0" applyFill="1" applyBorder="1" applyAlignment="1">
      <alignment horizontal="left"/>
    </xf>
    <xf numFmtId="0" fontId="0" fillId="7" borderId="17" xfId="0" applyFill="1" applyBorder="1" applyAlignment="1">
      <alignment horizontal="center" wrapText="1"/>
    </xf>
    <xf numFmtId="0" fontId="0" fillId="7" borderId="18" xfId="0" applyFill="1" applyBorder="1" applyAlignment="1">
      <alignment horizontal="center"/>
    </xf>
    <xf numFmtId="164" fontId="0" fillId="7" borderId="23" xfId="20" applyNumberFormat="1" applyFont="1" applyFill="1" applyBorder="1" applyAlignment="1">
      <alignment horizontal="center"/>
    </xf>
    <xf numFmtId="0" fontId="0" fillId="7" borderId="18" xfId="0" applyFill="1" applyBorder="1" applyAlignment="1">
      <alignment horizontal="left"/>
    </xf>
    <xf numFmtId="0" fontId="4" fillId="7" borderId="28" xfId="0" applyFont="1" applyFill="1" applyBorder="1" applyAlignment="1">
      <alignment horizontal="center" vertical="center" wrapText="1"/>
    </xf>
    <xf numFmtId="0" fontId="0" fillId="7" borderId="29" xfId="0"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left"/>
    </xf>
    <xf numFmtId="0" fontId="0" fillId="7" borderId="32" xfId="0" applyFill="1" applyBorder="1" applyAlignment="1">
      <alignment horizontal="center"/>
    </xf>
    <xf numFmtId="0" fontId="0" fillId="7" borderId="33" xfId="0" applyFill="1" applyBorder="1"/>
    <xf numFmtId="0" fontId="0" fillId="7" borderId="34" xfId="0" applyFill="1" applyBorder="1" applyAlignment="1">
      <alignment horizontal="left"/>
    </xf>
    <xf numFmtId="0" fontId="4" fillId="7" borderId="35" xfId="0" applyFont="1" applyFill="1" applyBorder="1" applyAlignment="1">
      <alignment horizontal="center" vertical="center" wrapText="1"/>
    </xf>
    <xf numFmtId="0" fontId="0" fillId="7" borderId="36" xfId="0" applyFill="1" applyBorder="1" applyAlignment="1">
      <alignment horizontal="left"/>
    </xf>
    <xf numFmtId="0" fontId="0" fillId="7" borderId="21" xfId="0" applyFill="1" applyBorder="1" applyAlignment="1">
      <alignment horizontal="left"/>
    </xf>
    <xf numFmtId="0" fontId="0" fillId="7" borderId="24" xfId="0" applyFill="1" applyBorder="1" applyAlignment="1">
      <alignment horizontal="left"/>
    </xf>
    <xf numFmtId="0" fontId="0" fillId="7" borderId="32" xfId="0" applyFill="1" applyBorder="1" applyAlignment="1">
      <alignment horizontal="left"/>
    </xf>
    <xf numFmtId="0" fontId="17" fillId="4" borderId="19" xfId="0" applyFont="1" applyFill="1" applyBorder="1" applyAlignment="1">
      <alignment horizontal="center" vertical="center" wrapText="1"/>
    </xf>
    <xf numFmtId="0" fontId="23" fillId="0" borderId="37" xfId="0" applyFont="1" applyBorder="1"/>
    <xf numFmtId="0" fontId="23" fillId="0" borderId="17" xfId="0" applyFont="1" applyBorder="1"/>
    <xf numFmtId="0" fontId="23" fillId="8" borderId="17" xfId="0" applyFont="1" applyFill="1" applyBorder="1"/>
    <xf numFmtId="0" fontId="23" fillId="9" borderId="17" xfId="0" applyFont="1" applyFill="1" applyBorder="1"/>
    <xf numFmtId="0" fontId="23" fillId="10" borderId="17" xfId="0" applyFont="1" applyFill="1" applyBorder="1"/>
    <xf numFmtId="0" fontId="6" fillId="11" borderId="38" xfId="0" applyFont="1" applyFill="1" applyBorder="1" applyAlignment="1">
      <alignment horizontal="center" vertical="center" wrapText="1"/>
    </xf>
    <xf numFmtId="0" fontId="6" fillId="11" borderId="1" xfId="0" applyFont="1" applyFill="1" applyBorder="1" applyAlignment="1">
      <alignment horizontal="center" vertical="center"/>
    </xf>
    <xf numFmtId="0" fontId="6" fillId="11" borderId="39" xfId="0" applyFont="1" applyFill="1" applyBorder="1" applyAlignment="1">
      <alignment horizontal="center" vertical="center"/>
    </xf>
    <xf numFmtId="0" fontId="12" fillId="11" borderId="40" xfId="0" applyFont="1" applyFill="1" applyBorder="1" applyAlignment="1">
      <alignment vertical="center"/>
    </xf>
    <xf numFmtId="0" fontId="12" fillId="11" borderId="41" xfId="0" applyFont="1" applyFill="1" applyBorder="1" applyAlignment="1">
      <alignment vertical="center"/>
    </xf>
    <xf numFmtId="164" fontId="13" fillId="11" borderId="5" xfId="20" applyNumberFormat="1" applyFont="1" applyFill="1" applyBorder="1" applyAlignment="1">
      <alignment vertical="center"/>
    </xf>
    <xf numFmtId="164" fontId="13" fillId="11" borderId="42" xfId="20" applyNumberFormat="1" applyFont="1" applyFill="1" applyBorder="1" applyAlignment="1">
      <alignment vertical="center"/>
    </xf>
    <xf numFmtId="164" fontId="13" fillId="11" borderId="43" xfId="20" applyNumberFormat="1" applyFont="1" applyFill="1" applyBorder="1" applyAlignment="1">
      <alignment vertical="center"/>
    </xf>
    <xf numFmtId="164" fontId="13" fillId="11" borderId="14" xfId="0" applyNumberFormat="1" applyFont="1" applyFill="1" applyBorder="1"/>
    <xf numFmtId="0" fontId="12" fillId="11" borderId="40" xfId="0" applyFont="1" applyFill="1" applyBorder="1"/>
    <xf numFmtId="0" fontId="12" fillId="11" borderId="3" xfId="0" applyFont="1" applyFill="1" applyBorder="1"/>
    <xf numFmtId="0" fontId="12" fillId="11" borderId="44" xfId="0" applyFont="1" applyFill="1" applyBorder="1"/>
    <xf numFmtId="0" fontId="12" fillId="11" borderId="45" xfId="0" applyFont="1" applyFill="1" applyBorder="1"/>
    <xf numFmtId="0" fontId="12" fillId="11" borderId="14" xfId="0" applyFont="1" applyFill="1" applyBorder="1"/>
    <xf numFmtId="0" fontId="12" fillId="11" borderId="41" xfId="0" applyFont="1" applyFill="1" applyBorder="1"/>
    <xf numFmtId="0" fontId="12" fillId="11" borderId="4" xfId="0" applyFont="1" applyFill="1" applyBorder="1"/>
    <xf numFmtId="0" fontId="12" fillId="11" borderId="9" xfId="0" applyFont="1" applyFill="1" applyBorder="1"/>
    <xf numFmtId="164" fontId="12" fillId="3" borderId="3" xfId="20" applyNumberFormat="1" applyFont="1" applyFill="1" applyBorder="1" applyAlignment="1" applyProtection="1">
      <alignment horizontal="right" vertical="center" wrapText="1"/>
      <protection locked="0"/>
    </xf>
    <xf numFmtId="164" fontId="12" fillId="3" borderId="44" xfId="20" applyNumberFormat="1" applyFont="1" applyFill="1" applyBorder="1" applyAlignment="1" applyProtection="1">
      <alignment vertical="center"/>
      <protection locked="0"/>
    </xf>
    <xf numFmtId="164" fontId="12" fillId="3" borderId="4" xfId="20" applyNumberFormat="1" applyFont="1" applyFill="1" applyBorder="1" applyAlignment="1" applyProtection="1">
      <alignment vertical="center"/>
      <protection locked="0"/>
    </xf>
    <xf numFmtId="164" fontId="12" fillId="3" borderId="14" xfId="20" applyNumberFormat="1" applyFont="1" applyFill="1" applyBorder="1" applyAlignment="1" applyProtection="1">
      <alignment vertical="center"/>
      <protection locked="0"/>
    </xf>
    <xf numFmtId="164" fontId="12" fillId="3" borderId="45" xfId="20" applyNumberFormat="1" applyFont="1" applyFill="1" applyBorder="1" applyAlignment="1" applyProtection="1">
      <alignment vertical="center"/>
      <protection locked="0"/>
    </xf>
    <xf numFmtId="164" fontId="12" fillId="3" borderId="9" xfId="20" applyNumberFormat="1" applyFont="1" applyFill="1" applyBorder="1" applyAlignment="1" applyProtection="1">
      <alignment vertical="center"/>
      <protection locked="0"/>
    </xf>
    <xf numFmtId="164" fontId="12" fillId="3" borderId="7" xfId="20" applyNumberFormat="1" applyFont="1" applyFill="1" applyBorder="1" applyAlignment="1" applyProtection="1">
      <alignment vertical="center"/>
      <protection locked="0"/>
    </xf>
    <xf numFmtId="164" fontId="12" fillId="3" borderId="8" xfId="20" applyNumberFormat="1" applyFont="1" applyFill="1" applyBorder="1" applyAlignment="1" applyProtection="1">
      <alignment vertical="center"/>
      <protection locked="0"/>
    </xf>
    <xf numFmtId="0" fontId="12" fillId="3" borderId="14" xfId="0" applyFont="1" applyFill="1" applyBorder="1" applyAlignment="1" applyProtection="1">
      <alignment vertical="center"/>
      <protection locked="0"/>
    </xf>
    <xf numFmtId="165" fontId="15" fillId="3" borderId="8" xfId="0" applyNumberFormat="1" applyFont="1" applyFill="1" applyBorder="1" applyAlignment="1" applyProtection="1">
      <alignment vertical="center"/>
      <protection locked="0"/>
    </xf>
    <xf numFmtId="165" fontId="15" fillId="3" borderId="16" xfId="0" applyNumberFormat="1" applyFont="1" applyFill="1" applyBorder="1" applyAlignment="1" applyProtection="1">
      <alignment vertical="center"/>
      <protection locked="0"/>
    </xf>
    <xf numFmtId="164" fontId="9" fillId="3" borderId="8" xfId="20" applyNumberFormat="1" applyFont="1" applyFill="1" applyBorder="1" applyAlignment="1" applyProtection="1">
      <alignment horizontal="center" vertical="center" wrapText="1"/>
      <protection locked="0"/>
    </xf>
    <xf numFmtId="10" fontId="9" fillId="4" borderId="8" xfId="21" applyNumberFormat="1" applyFont="1" applyFill="1" applyBorder="1" applyAlignment="1">
      <alignment horizontal="center" vertical="center" wrapText="1"/>
    </xf>
    <xf numFmtId="165" fontId="9" fillId="4" borderId="8" xfId="20" applyNumberFormat="1" applyFont="1" applyFill="1" applyBorder="1" applyAlignment="1">
      <alignment horizontal="center" vertical="center" wrapText="1"/>
    </xf>
    <xf numFmtId="0" fontId="20" fillId="4" borderId="46" xfId="0" applyFont="1" applyFill="1" applyBorder="1" applyAlignment="1">
      <alignment horizontal="center" vertical="center" wrapText="1"/>
    </xf>
    <xf numFmtId="165" fontId="9" fillId="4" borderId="47" xfId="0" applyNumberFormat="1" applyFont="1" applyFill="1" applyBorder="1" applyAlignment="1">
      <alignment horizontal="center" vertical="center" wrapText="1"/>
    </xf>
    <xf numFmtId="0" fontId="6" fillId="4" borderId="48" xfId="0" applyFont="1" applyFill="1" applyBorder="1" applyAlignment="1">
      <alignment horizontal="center" vertical="center" wrapText="1"/>
    </xf>
    <xf numFmtId="10" fontId="9" fillId="4" borderId="49" xfId="21" applyNumberFormat="1" applyFont="1" applyFill="1" applyBorder="1" applyAlignment="1">
      <alignment horizontal="center" vertical="center" wrapText="1"/>
    </xf>
    <xf numFmtId="0" fontId="20" fillId="4" borderId="50" xfId="0" applyFont="1" applyFill="1" applyBorder="1" applyAlignment="1">
      <alignment horizontal="center" vertical="center" wrapText="1"/>
    </xf>
    <xf numFmtId="165" fontId="25" fillId="4" borderId="51" xfId="0" applyNumberFormat="1" applyFont="1" applyFill="1" applyBorder="1" applyAlignment="1">
      <alignment horizontal="center" vertical="center" wrapText="1"/>
    </xf>
    <xf numFmtId="0" fontId="18" fillId="4" borderId="5" xfId="0" applyFont="1" applyFill="1" applyBorder="1" applyAlignment="1">
      <alignment horizontal="center" vertical="center" wrapText="1"/>
    </xf>
    <xf numFmtId="165" fontId="10" fillId="4" borderId="6" xfId="0" applyNumberFormat="1" applyFont="1" applyFill="1" applyBorder="1" applyAlignment="1">
      <alignment horizontal="center" vertical="center" wrapText="1"/>
    </xf>
    <xf numFmtId="0" fontId="20" fillId="4" borderId="52" xfId="0" applyFont="1" applyFill="1" applyBorder="1" applyAlignment="1">
      <alignment horizontal="center" vertical="center" wrapText="1"/>
    </xf>
    <xf numFmtId="165" fontId="25" fillId="4" borderId="53" xfId="0" applyNumberFormat="1" applyFont="1" applyFill="1" applyBorder="1" applyAlignment="1">
      <alignment horizontal="center" vertical="center" wrapText="1"/>
    </xf>
    <xf numFmtId="0" fontId="22" fillId="4" borderId="54" xfId="0" applyFont="1" applyFill="1" applyBorder="1" applyAlignment="1">
      <alignment vertical="center" wrapText="1"/>
    </xf>
    <xf numFmtId="0" fontId="6" fillId="4" borderId="3" xfId="0" applyFont="1" applyFill="1" applyBorder="1" applyAlignment="1">
      <alignment horizontal="center" vertical="center" wrapText="1"/>
    </xf>
    <xf numFmtId="0" fontId="19" fillId="3" borderId="7" xfId="0" applyFont="1" applyFill="1" applyBorder="1" applyAlignment="1" applyProtection="1">
      <alignment horizontal="center" vertical="center" wrapText="1"/>
      <protection locked="0"/>
    </xf>
    <xf numFmtId="0" fontId="17" fillId="4" borderId="55" xfId="0" applyFont="1" applyFill="1" applyBorder="1" applyAlignment="1">
      <alignment horizontal="right" vertical="center" wrapText="1"/>
    </xf>
    <xf numFmtId="0" fontId="26" fillId="0" borderId="18" xfId="0" applyFont="1" applyBorder="1" applyAlignment="1">
      <alignment vertical="center"/>
    </xf>
    <xf numFmtId="0" fontId="27" fillId="7" borderId="19" xfId="0" applyFont="1" applyFill="1" applyBorder="1" applyAlignment="1">
      <alignment horizontal="center"/>
    </xf>
    <xf numFmtId="0" fontId="28" fillId="6" borderId="19" xfId="0" applyFont="1" applyFill="1" applyBorder="1" applyAlignment="1">
      <alignment horizontal="right" vertical="center" wrapText="1"/>
    </xf>
    <xf numFmtId="0" fontId="27" fillId="7" borderId="0" xfId="0" applyFont="1" applyFill="1"/>
    <xf numFmtId="0" fontId="12" fillId="11" borderId="56" xfId="0" applyFont="1" applyFill="1" applyBorder="1" applyAlignment="1">
      <alignment horizontal="center" vertical="center"/>
    </xf>
    <xf numFmtId="0" fontId="12" fillId="11" borderId="57" xfId="0" applyFont="1" applyFill="1" applyBorder="1" applyAlignment="1">
      <alignment horizontal="center" vertical="center" wrapText="1"/>
    </xf>
    <xf numFmtId="164" fontId="12" fillId="11" borderId="57" xfId="20" applyNumberFormat="1" applyFont="1" applyFill="1" applyBorder="1" applyAlignment="1">
      <alignment vertical="center"/>
    </xf>
    <xf numFmtId="164" fontId="12" fillId="11" borderId="40" xfId="20" applyNumberFormat="1" applyFont="1" applyFill="1" applyBorder="1" applyAlignment="1">
      <alignment vertical="center"/>
    </xf>
    <xf numFmtId="164" fontId="12" fillId="11" borderId="58" xfId="20" applyNumberFormat="1" applyFont="1" applyFill="1" applyBorder="1" applyAlignment="1">
      <alignment vertical="center"/>
    </xf>
    <xf numFmtId="0" fontId="12" fillId="11" borderId="19" xfId="0" applyFont="1" applyFill="1" applyBorder="1" applyAlignment="1">
      <alignment vertical="center"/>
    </xf>
    <xf numFmtId="0" fontId="15" fillId="4" borderId="17" xfId="0" applyFont="1" applyFill="1" applyBorder="1" applyAlignment="1">
      <alignment horizontal="center" vertical="center" wrapText="1"/>
    </xf>
    <xf numFmtId="0" fontId="22" fillId="4" borderId="59" xfId="0" applyFont="1" applyFill="1" applyBorder="1" applyAlignment="1">
      <alignment horizontal="center" vertical="center" wrapText="1"/>
    </xf>
    <xf numFmtId="0" fontId="22" fillId="4" borderId="60" xfId="0" applyFont="1" applyFill="1" applyBorder="1" applyAlignment="1">
      <alignment horizontal="center" vertical="center" wrapText="1"/>
    </xf>
    <xf numFmtId="0" fontId="17" fillId="3" borderId="61" xfId="0" applyFont="1" applyFill="1" applyBorder="1" applyAlignment="1" applyProtection="1">
      <alignment horizontal="center" vertical="center" wrapText="1"/>
      <protection locked="0"/>
    </xf>
    <xf numFmtId="0" fontId="17" fillId="3" borderId="62" xfId="0" applyFont="1" applyFill="1" applyBorder="1" applyAlignment="1" applyProtection="1">
      <alignment horizontal="center" vertical="center" wrapText="1"/>
      <protection locked="0"/>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xf>
    <xf numFmtId="0" fontId="3" fillId="12" borderId="65" xfId="0" applyFont="1" applyFill="1" applyBorder="1" applyAlignment="1">
      <alignment horizontal="center" vertical="center"/>
    </xf>
    <xf numFmtId="0" fontId="3" fillId="12" borderId="21"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66" xfId="0" applyFont="1" applyFill="1" applyBorder="1" applyAlignment="1">
      <alignment horizontal="center" vertical="center"/>
    </xf>
    <xf numFmtId="0" fontId="3" fillId="12" borderId="67" xfId="0" applyFont="1" applyFill="1" applyBorder="1" applyAlignment="1">
      <alignment horizontal="center" vertical="center"/>
    </xf>
    <xf numFmtId="0" fontId="10" fillId="2" borderId="67" xfId="0" applyFont="1" applyFill="1" applyBorder="1" applyAlignment="1">
      <alignment horizontal="center" vertical="center"/>
    </xf>
    <xf numFmtId="0" fontId="10" fillId="2" borderId="64" xfId="0" applyFont="1" applyFill="1" applyBorder="1" applyAlignment="1">
      <alignment horizontal="center" vertical="center"/>
    </xf>
    <xf numFmtId="0" fontId="9" fillId="11" borderId="63" xfId="0" applyFont="1" applyFill="1" applyBorder="1" applyAlignment="1">
      <alignment horizontal="center" vertical="center"/>
    </xf>
    <xf numFmtId="0" fontId="9" fillId="11" borderId="67" xfId="0" applyFont="1" applyFill="1" applyBorder="1" applyAlignment="1">
      <alignment horizontal="center" vertical="center"/>
    </xf>
    <xf numFmtId="0" fontId="24" fillId="11" borderId="68" xfId="0" applyFont="1" applyFill="1" applyBorder="1" applyAlignment="1">
      <alignment horizontal="center" vertical="center"/>
    </xf>
    <xf numFmtId="0" fontId="24" fillId="11" borderId="69" xfId="0" applyFont="1" applyFill="1" applyBorder="1" applyAlignment="1">
      <alignment horizontal="center" vertical="center"/>
    </xf>
    <xf numFmtId="0" fontId="5" fillId="11" borderId="65" xfId="0" applyFont="1" applyFill="1" applyBorder="1" applyAlignment="1">
      <alignment horizontal="center" vertical="center" wrapText="1"/>
    </xf>
    <xf numFmtId="0" fontId="5" fillId="11" borderId="70" xfId="0" applyFont="1" applyFill="1" applyBorder="1" applyAlignment="1">
      <alignment horizontal="center" vertical="center" wrapText="1"/>
    </xf>
    <xf numFmtId="0" fontId="5" fillId="11" borderId="71" xfId="0" applyFont="1" applyFill="1" applyBorder="1" applyAlignment="1">
      <alignment horizontal="center" vertical="center" wrapText="1"/>
    </xf>
    <xf numFmtId="0" fontId="7" fillId="11" borderId="63" xfId="0" applyFont="1" applyFill="1" applyBorder="1" applyAlignment="1">
      <alignment horizontal="center" vertical="center" wrapText="1"/>
    </xf>
    <xf numFmtId="0" fontId="7" fillId="11" borderId="67" xfId="0" applyFont="1" applyFill="1" applyBorder="1" applyAlignment="1">
      <alignment horizontal="center" vertical="center" wrapText="1"/>
    </xf>
    <xf numFmtId="0" fontId="7" fillId="11" borderId="64" xfId="0" applyFont="1" applyFill="1" applyBorder="1" applyAlignment="1">
      <alignment horizontal="center" vertical="center" wrapText="1"/>
    </xf>
    <xf numFmtId="164" fontId="12" fillId="11" borderId="57" xfId="20" applyNumberFormat="1" applyFont="1" applyFill="1" applyBorder="1" applyAlignment="1">
      <alignment horizontal="center" vertical="center"/>
    </xf>
    <xf numFmtId="164" fontId="12" fillId="11" borderId="72" xfId="20" applyNumberFormat="1" applyFont="1" applyFill="1" applyBorder="1" applyAlignment="1">
      <alignment horizontal="center" vertical="center"/>
    </xf>
    <xf numFmtId="164" fontId="12" fillId="11" borderId="40" xfId="20" applyNumberFormat="1" applyFont="1" applyFill="1" applyBorder="1" applyAlignment="1">
      <alignment horizontal="center" vertical="center"/>
    </xf>
    <xf numFmtId="164" fontId="12" fillId="11" borderId="73" xfId="20" applyNumberFormat="1" applyFont="1" applyFill="1" applyBorder="1" applyAlignment="1">
      <alignment horizontal="center" vertical="center"/>
    </xf>
    <xf numFmtId="164" fontId="12" fillId="3" borderId="58" xfId="20" applyNumberFormat="1" applyFont="1" applyFill="1" applyBorder="1" applyAlignment="1">
      <alignment horizontal="center" vertical="center"/>
    </xf>
    <xf numFmtId="164" fontId="12" fillId="3" borderId="44" xfId="20" applyNumberFormat="1" applyFont="1" applyFill="1" applyBorder="1" applyAlignment="1">
      <alignment horizontal="center" vertical="center"/>
    </xf>
    <xf numFmtId="0" fontId="4" fillId="7" borderId="21"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74" xfId="0" applyFont="1" applyFill="1" applyBorder="1" applyAlignment="1">
      <alignment horizontal="center" vertical="center" wrapText="1"/>
    </xf>
    <xf numFmtId="0" fontId="4" fillId="7" borderId="75" xfId="0" applyFont="1" applyFill="1" applyBorder="1" applyAlignment="1">
      <alignment horizontal="center" vertical="center" wrapText="1"/>
    </xf>
    <xf numFmtId="0" fontId="21" fillId="6" borderId="37" xfId="0" applyFont="1" applyFill="1" applyBorder="1" applyAlignment="1">
      <alignment horizontal="center" vertical="center" wrapText="1"/>
    </xf>
    <xf numFmtId="0" fontId="21" fillId="6" borderId="7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76"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Migliaia" xfId="20"/>
    <cellStyle name="Percentual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2A047-256A-4DE5-87A3-87E4CC3E983A}">
  <sheetPr>
    <tabColor theme="0"/>
  </sheetPr>
  <dimension ref="A1:A14"/>
  <sheetViews>
    <sheetView tabSelected="1" view="pageLayout" workbookViewId="0" topLeftCell="A2">
      <selection activeCell="A10" sqref="A10"/>
    </sheetView>
  </sheetViews>
  <sheetFormatPr defaultColWidth="9.140625" defaultRowHeight="15"/>
  <cols>
    <col min="1" max="1" width="82.00390625" style="0" customWidth="1"/>
  </cols>
  <sheetData>
    <row r="1" ht="137.25" customHeight="1" thickBot="1">
      <c r="A1" s="69" t="s">
        <v>57</v>
      </c>
    </row>
    <row r="2" ht="20.85" customHeight="1">
      <c r="A2" s="70" t="s">
        <v>59</v>
      </c>
    </row>
    <row r="3" ht="20.85" customHeight="1">
      <c r="A3" s="71"/>
    </row>
    <row r="4" ht="20.85" customHeight="1">
      <c r="A4" s="72" t="s">
        <v>52</v>
      </c>
    </row>
    <row r="5" ht="20.85" customHeight="1">
      <c r="A5" s="72" t="s">
        <v>64</v>
      </c>
    </row>
    <row r="6" ht="20.85" customHeight="1">
      <c r="A6" s="71"/>
    </row>
    <row r="7" ht="20.85" customHeight="1">
      <c r="A7" s="73" t="s">
        <v>53</v>
      </c>
    </row>
    <row r="8" ht="20.85" customHeight="1">
      <c r="A8" s="73" t="s">
        <v>66</v>
      </c>
    </row>
    <row r="9" ht="20.85" customHeight="1">
      <c r="A9" s="73" t="s">
        <v>67</v>
      </c>
    </row>
    <row r="10" ht="20.85" customHeight="1">
      <c r="A10" s="71"/>
    </row>
    <row r="11" ht="20.85" customHeight="1">
      <c r="A11" s="74" t="s">
        <v>56</v>
      </c>
    </row>
    <row r="12" ht="20.85" customHeight="1">
      <c r="A12" s="74" t="s">
        <v>55</v>
      </c>
    </row>
    <row r="13" ht="21">
      <c r="A13" s="71"/>
    </row>
    <row r="14" ht="21.75" thickBot="1">
      <c r="A14" s="120" t="s">
        <v>58</v>
      </c>
    </row>
  </sheetData>
  <sheetProtection algorithmName="SHA-512" hashValue="b+zea0Krabh3XrFELWh4FZqZ8EqNid+Qw1/UXUU7Iy5G2NAo4b0Ad/JZVXdE9PoBZoUvzsM3bcUkX6QzmjGNSQ==" saltValue="Z0fogQ4TM/MRa//4nTajJw==" spinCount="100000" sheet="1" objects="1" scenarios="1"/>
  <printOptions gridLines="1"/>
  <pageMargins left="0.7" right="0.7"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68095-3A56-4103-AFE9-3AAC37ED9FAB}">
  <sheetPr>
    <tabColor theme="0" tint="-0.24997000396251678"/>
  </sheetPr>
  <dimension ref="A1:C14"/>
  <sheetViews>
    <sheetView view="pageLayout" workbookViewId="0" topLeftCell="A8">
      <selection activeCell="B8" sqref="B8"/>
    </sheetView>
  </sheetViews>
  <sheetFormatPr defaultColWidth="9.140625" defaultRowHeight="15"/>
  <cols>
    <col min="1" max="1" width="26.7109375" style="14" customWidth="1"/>
    <col min="2" max="2" width="29.140625" style="14" customWidth="1"/>
    <col min="3" max="3" width="46.140625" style="13" customWidth="1"/>
    <col min="4" max="16384" width="9.140625" style="13" customWidth="1"/>
  </cols>
  <sheetData>
    <row r="1" spans="1:3" ht="42" customHeight="1" thickBot="1" thickTop="1">
      <c r="A1" s="119" t="s">
        <v>30</v>
      </c>
      <c r="B1" s="133"/>
      <c r="C1" s="134"/>
    </row>
    <row r="2" spans="1:3" ht="57.95" customHeight="1" thickTop="1">
      <c r="A2" s="117" t="s">
        <v>32</v>
      </c>
      <c r="B2" s="118">
        <v>2020</v>
      </c>
      <c r="C2" s="130" t="s">
        <v>60</v>
      </c>
    </row>
    <row r="3" spans="1:3" ht="57.95" customHeight="1">
      <c r="A3" s="15" t="s">
        <v>45</v>
      </c>
      <c r="B3" s="103">
        <v>2600</v>
      </c>
      <c r="C3" s="130"/>
    </row>
    <row r="4" spans="1:3" ht="57.95" customHeight="1">
      <c r="A4" s="15" t="s">
        <v>26</v>
      </c>
      <c r="B4" s="104" t="str">
        <f>VLOOKUP(B3,Valori!A3:E12,4,TRUE)</f>
        <v>C</v>
      </c>
      <c r="C4" s="130"/>
    </row>
    <row r="5" spans="1:3" ht="57.95" customHeight="1">
      <c r="A5" s="15" t="s">
        <v>28</v>
      </c>
      <c r="B5" s="104">
        <f>VLOOKUP(B4,Valori!A16:E24,5,FALSE)</f>
        <v>0.276</v>
      </c>
      <c r="C5" s="130"/>
    </row>
    <row r="6" spans="1:3" ht="57.95" customHeight="1">
      <c r="A6" s="15" t="s">
        <v>37</v>
      </c>
      <c r="B6" s="105">
        <f>+Calcoli!B10</f>
        <v>438350.13</v>
      </c>
      <c r="C6" s="130"/>
    </row>
    <row r="7" spans="1:3" ht="57.95" customHeight="1">
      <c r="A7" s="15" t="s">
        <v>38</v>
      </c>
      <c r="B7" s="105">
        <f>+Calcoli!H10</f>
        <v>2450000</v>
      </c>
      <c r="C7" s="130"/>
    </row>
    <row r="8" spans="1:3" ht="57.95" customHeight="1">
      <c r="A8" s="15" t="s">
        <v>48</v>
      </c>
      <c r="B8" s="104">
        <f>+B6/B7</f>
        <v>0.17891842040816328</v>
      </c>
      <c r="C8" s="130"/>
    </row>
    <row r="9" spans="1:3" ht="57.95" customHeight="1" thickBot="1">
      <c r="A9" s="106" t="s">
        <v>27</v>
      </c>
      <c r="B9" s="107">
        <f>IF(B8&lt;B5,B6*(B5-B8),0)</f>
        <v>42555.723034686984</v>
      </c>
      <c r="C9" s="130"/>
    </row>
    <row r="10" spans="1:3" ht="57.95" customHeight="1">
      <c r="A10" s="108" t="s">
        <v>39</v>
      </c>
      <c r="B10" s="109">
        <f>IF(B2&lt;2025,INDEX('Valori Prima applicazione'!E3:I11,MATCH(B4,'Valori Prima applicazione'!A3:A11,0),MATCH(B2,'Valori Prima applicazione'!E1:I1,0)),0)</f>
        <v>0.2</v>
      </c>
      <c r="C10" s="131" t="s">
        <v>51</v>
      </c>
    </row>
    <row r="11" spans="1:3" ht="57.95" customHeight="1" thickBot="1">
      <c r="A11" s="110" t="s">
        <v>36</v>
      </c>
      <c r="B11" s="111">
        <f>+B10*Calcoli!B10</f>
        <v>87670.02600000001</v>
      </c>
      <c r="C11" s="132"/>
    </row>
    <row r="12" spans="1:3" ht="57.95" customHeight="1" thickBot="1">
      <c r="A12" s="114" t="s">
        <v>43</v>
      </c>
      <c r="B12" s="115">
        <f>+'Resti assunzionali'!C7</f>
        <v>30000</v>
      </c>
      <c r="C12" s="116" t="s">
        <v>50</v>
      </c>
    </row>
    <row r="13" spans="1:3" ht="57.95" customHeight="1" thickBot="1">
      <c r="A13" s="112" t="s">
        <v>44</v>
      </c>
      <c r="B13" s="113">
        <f>MIN(B11+B12,B9)</f>
        <v>42555.723034686984</v>
      </c>
      <c r="C13" s="31"/>
    </row>
    <row r="14" spans="1:3" ht="57.95" customHeight="1" thickBot="1">
      <c r="A14" s="16" t="s">
        <v>47</v>
      </c>
      <c r="B14" s="32" t="str">
        <f>IF(B8&gt;VLOOKUP(B4,'Valori Prima applicazione'!A3:J11,10,FALSE),"SI","NO")</f>
        <v>NO</v>
      </c>
      <c r="C14" s="33" t="s">
        <v>49</v>
      </c>
    </row>
  </sheetData>
  <sheetProtection algorithmName="SHA-512" hashValue="OJnk07TzbVt5WnJlr35Nop5kjyZi6gWequJHV23AlTIKBqpc1VWDLCXESB5KoGRBUHFweeKvqfTYueLh9JUQxA==" saltValue="bClUgW0uISEXWC55WWrLPQ==" spinCount="100000" sheet="1" objects="1" scenarios="1"/>
  <mergeCells count="3">
    <mergeCell ref="C2:C9"/>
    <mergeCell ref="C10:C11"/>
    <mergeCell ref="B1:C1"/>
  </mergeCells>
  <dataValidations count="2">
    <dataValidation allowBlank="1" sqref="A3:A4 B3"/>
    <dataValidation type="list" allowBlank="1" sqref="B2">
      <formula1>"2020, 2021, 2022, 2023, 2024, 2025, 2026, 2027, 2028, 2029"</formula1>
    </dataValidation>
  </dataValidations>
  <printOptions horizontalCentered="1"/>
  <pageMargins left="0.14583333333333334" right="0.10416666666666667" top="0.84375" bottom="0.25" header="0.3" footer="0.3"/>
  <pageSetup horizontalDpi="1200" verticalDpi="1200" orientation="portrait" paperSize="9" r:id="rId1"/>
  <headerFooter>
    <oddHeader>&amp;C&amp;"-,Grassetto"&amp;12&amp;UCALCOLO CAPACITA' ASSUNZIONALE DECRETO 17 MARZO 2020
&amp;"-,Corsivo grassetto"&amp;A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15783-AF48-4BF0-AAC5-9F9C78A7F3D5}">
  <sheetPr>
    <tabColor theme="5" tint="0.5999900102615356"/>
  </sheetPr>
  <dimension ref="A1:H11"/>
  <sheetViews>
    <sheetView view="pageLayout" workbookViewId="0" topLeftCell="A6">
      <selection activeCell="H10" sqref="H10"/>
    </sheetView>
  </sheetViews>
  <sheetFormatPr defaultColWidth="9.140625" defaultRowHeight="15" thickBottom="1"/>
  <cols>
    <col min="1" max="1" width="34.140625" style="11" customWidth="1"/>
    <col min="2" max="2" width="19.00390625" style="12" customWidth="1"/>
    <col min="3" max="3" width="1.57421875" style="140" customWidth="1"/>
    <col min="4" max="4" width="15.7109375" style="89" customWidth="1"/>
    <col min="5" max="5" width="15.7109375" style="90" customWidth="1"/>
    <col min="6" max="6" width="15.7109375" style="91" customWidth="1"/>
    <col min="7" max="7" width="15.7109375" style="88" customWidth="1"/>
    <col min="8" max="8" width="20.57421875" style="88" customWidth="1"/>
  </cols>
  <sheetData>
    <row r="1" spans="1:8" ht="34.5" thickBot="1">
      <c r="A1" s="142" t="s">
        <v>16</v>
      </c>
      <c r="B1" s="143"/>
      <c r="C1" s="137"/>
      <c r="D1" s="148" t="s">
        <v>8</v>
      </c>
      <c r="E1" s="149"/>
      <c r="F1" s="149"/>
      <c r="G1" s="149"/>
      <c r="H1" s="150"/>
    </row>
    <row r="2" spans="1:8" ht="41.25" customHeight="1" thickBot="1">
      <c r="A2" s="135" t="s">
        <v>6</v>
      </c>
      <c r="B2" s="136"/>
      <c r="C2" s="138"/>
      <c r="D2" s="151" t="s">
        <v>7</v>
      </c>
      <c r="E2" s="152"/>
      <c r="F2" s="152"/>
      <c r="G2" s="152"/>
      <c r="H2" s="153"/>
    </row>
    <row r="3" spans="1:8" ht="27" thickBot="1">
      <c r="A3" s="1" t="s">
        <v>32</v>
      </c>
      <c r="B3" s="2">
        <f>'CAPACITA'' ASSUNZIONALE'!$B$2-2</f>
        <v>2018</v>
      </c>
      <c r="C3" s="138"/>
      <c r="D3" s="144" t="s">
        <v>32</v>
      </c>
      <c r="E3" s="145"/>
      <c r="F3" s="145"/>
      <c r="G3" s="145"/>
      <c r="H3" s="146" t="s">
        <v>4</v>
      </c>
    </row>
    <row r="4" spans="1:8" ht="32.25" thickBot="1">
      <c r="A4" s="3" t="s">
        <v>15</v>
      </c>
      <c r="B4" s="4" t="s">
        <v>33</v>
      </c>
      <c r="C4" s="138"/>
      <c r="D4" s="75" t="s">
        <v>31</v>
      </c>
      <c r="E4" s="76">
        <f>'CAPACITA'' ASSUNZIONALE'!$B$2-2</f>
        <v>2018</v>
      </c>
      <c r="F4" s="75">
        <f>'CAPACITA'' ASSUNZIONALE'!$B$2-3</f>
        <v>2017</v>
      </c>
      <c r="G4" s="77">
        <f>'CAPACITA'' ASSUNZIONALE'!$B$2-4</f>
        <v>2016</v>
      </c>
      <c r="H4" s="147"/>
    </row>
    <row r="5" spans="1:8" ht="47.25">
      <c r="A5" s="5" t="s">
        <v>5</v>
      </c>
      <c r="B5" s="98">
        <v>428350.13</v>
      </c>
      <c r="C5" s="138"/>
      <c r="D5" s="78" t="s">
        <v>1</v>
      </c>
      <c r="E5" s="92">
        <v>1000000</v>
      </c>
      <c r="F5" s="96">
        <v>400000</v>
      </c>
      <c r="G5" s="93">
        <v>40000</v>
      </c>
      <c r="H5" s="128">
        <f>AVERAGE(E5:G5)</f>
        <v>480000</v>
      </c>
    </row>
    <row r="6" spans="1:8" ht="63">
      <c r="A6" s="6" t="s">
        <v>34</v>
      </c>
      <c r="B6" s="99">
        <v>10000</v>
      </c>
      <c r="C6" s="138"/>
      <c r="D6" s="79" t="s">
        <v>2</v>
      </c>
      <c r="E6" s="94">
        <v>2000000</v>
      </c>
      <c r="F6" s="97">
        <v>500000</v>
      </c>
      <c r="G6" s="95">
        <v>50000</v>
      </c>
      <c r="H6" s="128">
        <f aca="true" t="shared" si="0" ref="H6:H7">AVERAGE(E6:G6)</f>
        <v>850000</v>
      </c>
    </row>
    <row r="7" spans="1:8" ht="94.5">
      <c r="A7" s="6" t="s">
        <v>29</v>
      </c>
      <c r="B7" s="99"/>
      <c r="C7" s="139"/>
      <c r="D7" s="79" t="s">
        <v>3</v>
      </c>
      <c r="E7" s="94">
        <v>3000000</v>
      </c>
      <c r="F7" s="97">
        <v>600000</v>
      </c>
      <c r="G7" s="95">
        <v>60000</v>
      </c>
      <c r="H7" s="128">
        <f t="shared" si="0"/>
        <v>1220000</v>
      </c>
    </row>
    <row r="8" spans="1:8" ht="56.85" customHeight="1" thickBot="1">
      <c r="A8" s="100" t="s">
        <v>54</v>
      </c>
      <c r="B8" s="95"/>
      <c r="C8" s="139"/>
      <c r="D8" s="125" t="s">
        <v>65</v>
      </c>
      <c r="E8" s="126"/>
      <c r="F8" s="154"/>
      <c r="G8" s="155"/>
      <c r="H8" s="158">
        <v>100000</v>
      </c>
    </row>
    <row r="9" spans="1:8" ht="56.85" customHeight="1" thickBot="1">
      <c r="A9" s="100"/>
      <c r="B9" s="95"/>
      <c r="D9" s="124">
        <f>+'CAPACITA'' ASSUNZIONALE'!B2-1</f>
        <v>2019</v>
      </c>
      <c r="E9" s="127"/>
      <c r="F9" s="156"/>
      <c r="G9" s="157"/>
      <c r="H9" s="159"/>
    </row>
    <row r="10" spans="1:8" ht="19.5" thickBot="1">
      <c r="A10" s="7" t="s">
        <v>0</v>
      </c>
      <c r="B10" s="8">
        <f>SUM(B5:B9)</f>
        <v>438350.13</v>
      </c>
      <c r="C10" s="141"/>
      <c r="D10" s="129"/>
      <c r="E10" s="80">
        <f aca="true" t="shared" si="1" ref="E10:G10">SUM(E5:E9)</f>
        <v>6000000</v>
      </c>
      <c r="F10" s="82">
        <f t="shared" si="1"/>
        <v>1500000</v>
      </c>
      <c r="G10" s="81">
        <f t="shared" si="1"/>
        <v>150000</v>
      </c>
      <c r="H10" s="83">
        <f>+H5+H6+H7-H8</f>
        <v>2450000</v>
      </c>
    </row>
    <row r="11" spans="1:7" ht="15" thickBot="1">
      <c r="A11" s="9"/>
      <c r="B11" s="10"/>
      <c r="D11" s="84"/>
      <c r="E11" s="85"/>
      <c r="F11" s="87"/>
      <c r="G11" s="86"/>
    </row>
  </sheetData>
  <sheetProtection algorithmName="SHA-512" hashValue="kvnbUvs5ia3SHb1PwFH/5iHVI/Q3lf3w0nmE6vvEVbONwnDnhCP/Rh5cWAQX5Gg7JUH9Gmieg11x+70SK7eNRg==" saltValue="mUqHlXrSRDzv7Y8jiHgOlw==" spinCount="100000" sheet="1" objects="1" scenarios="1"/>
  <mergeCells count="9">
    <mergeCell ref="A2:B2"/>
    <mergeCell ref="C1:C1048576"/>
    <mergeCell ref="A1:B1"/>
    <mergeCell ref="D3:G3"/>
    <mergeCell ref="H3:H4"/>
    <mergeCell ref="D1:H1"/>
    <mergeCell ref="D2:H2"/>
    <mergeCell ref="F8:G9"/>
    <mergeCell ref="H8:H9"/>
  </mergeCells>
  <printOptions/>
  <pageMargins left="0.7" right="0.20833333333333334" top="0.75" bottom="0.75" header="0.3" footer="0.3"/>
  <pageSetup horizontalDpi="1200" verticalDpi="1200" orientation="landscape" paperSize="9" r:id="rId1"/>
  <headerFooter>
    <oddHeader>&amp;C&amp;"-,Grassetto"&amp;12&amp;UCALCOLO CAPACITA' ASSUNZIONALE DECRETO 17 MARZO 2020
&amp;"-,Corsivo grassetto"&amp;A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967BD-7F8E-44F5-B159-FB5EC84FD70A}">
  <sheetPr>
    <tabColor theme="7" tint="0.5999900102615356"/>
  </sheetPr>
  <dimension ref="A1:C7"/>
  <sheetViews>
    <sheetView view="pageLayout" workbookViewId="0" topLeftCell="A1">
      <selection activeCell="C5" sqref="C5"/>
    </sheetView>
  </sheetViews>
  <sheetFormatPr defaultColWidth="9.140625" defaultRowHeight="15"/>
  <cols>
    <col min="1" max="1" width="22.8515625" style="0" customWidth="1"/>
    <col min="2" max="2" width="11.00390625" style="0" customWidth="1"/>
    <col min="3" max="3" width="21.421875" style="0" customWidth="1"/>
  </cols>
  <sheetData>
    <row r="1" spans="1:3" s="21" customFormat="1" ht="34.5" customHeight="1">
      <c r="A1" s="20"/>
      <c r="B1" s="17" t="s">
        <v>41</v>
      </c>
      <c r="C1" s="18" t="s">
        <v>42</v>
      </c>
    </row>
    <row r="2" spans="1:3" s="19" customFormat="1" ht="24.95" customHeight="1">
      <c r="A2" s="22" t="s">
        <v>40</v>
      </c>
      <c r="B2" s="23">
        <f>+'CAPACITA'' ASSUNZIONALE'!$B$2-1</f>
        <v>2019</v>
      </c>
      <c r="C2" s="101"/>
    </row>
    <row r="3" spans="1:3" s="19" customFormat="1" ht="24.95" customHeight="1">
      <c r="A3" s="22" t="s">
        <v>40</v>
      </c>
      <c r="B3" s="23">
        <f>+'CAPACITA'' ASSUNZIONALE'!$B$2-2</f>
        <v>2018</v>
      </c>
      <c r="C3" s="101">
        <v>20000</v>
      </c>
    </row>
    <row r="4" spans="1:3" s="19" customFormat="1" ht="24.95" customHeight="1">
      <c r="A4" s="22" t="s">
        <v>40</v>
      </c>
      <c r="B4" s="23">
        <f>+'CAPACITA'' ASSUNZIONALE'!$B$2-3</f>
        <v>2017</v>
      </c>
      <c r="C4" s="101">
        <v>10000</v>
      </c>
    </row>
    <row r="5" spans="1:3" s="19" customFormat="1" ht="24.95" customHeight="1">
      <c r="A5" s="22" t="s">
        <v>40</v>
      </c>
      <c r="B5" s="23">
        <f>+'CAPACITA'' ASSUNZIONALE'!$B$2-4</f>
        <v>2016</v>
      </c>
      <c r="C5" s="101"/>
    </row>
    <row r="6" spans="1:3" s="19" customFormat="1" ht="24.95" customHeight="1" thickBot="1">
      <c r="A6" s="24" t="s">
        <v>40</v>
      </c>
      <c r="B6" s="25">
        <f>+'CAPACITA'' ASSUNZIONALE'!$B$2-5</f>
        <v>2015</v>
      </c>
      <c r="C6" s="102"/>
    </row>
    <row r="7" spans="1:3" s="19" customFormat="1" ht="24.95" customHeight="1" thickBot="1">
      <c r="A7" s="28" t="s">
        <v>0</v>
      </c>
      <c r="B7" s="26"/>
      <c r="C7" s="27">
        <f>SUM(C2:C6)</f>
        <v>30000</v>
      </c>
    </row>
  </sheetData>
  <sheetProtection algorithmName="SHA-512" hashValue="c4HuohKaxyAPgpEE6MAivD01eHA2j1Hlr8nYqadD/XaASVnSwx/OkNViCdg2T80wM9j4S2fYosyO89GV/Xi9mg==" saltValue="U0oYcER6ObSHJYIIIuJVXA==" spinCount="100000" sheet="1" objects="1" scenarios="1"/>
  <printOptions/>
  <pageMargins left="0.7" right="0.7"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A1:E24"/>
  <sheetViews>
    <sheetView view="pageLayout" workbookViewId="0" topLeftCell="A1">
      <selection activeCell="D10" sqref="D10"/>
    </sheetView>
  </sheetViews>
  <sheetFormatPr defaultColWidth="9.140625" defaultRowHeight="15"/>
  <cols>
    <col min="1" max="1" width="16.7109375" style="43" customWidth="1"/>
    <col min="2" max="2" width="18.8515625" style="43" customWidth="1"/>
    <col min="3" max="3" width="10.57421875" style="44" bestFit="1" customWidth="1"/>
    <col min="4" max="4" width="11.28125" style="45" customWidth="1"/>
    <col min="5" max="5" width="12.7109375" style="43" customWidth="1"/>
    <col min="6" max="9" width="12.7109375" style="0" customWidth="1"/>
  </cols>
  <sheetData>
    <row r="1" spans="1:5" ht="39" customHeight="1" thickBot="1">
      <c r="A1" s="160" t="s">
        <v>11</v>
      </c>
      <c r="B1" s="161"/>
      <c r="C1" s="161"/>
      <c r="D1" s="161"/>
      <c r="E1" s="57" t="s">
        <v>14</v>
      </c>
    </row>
    <row r="2" spans="1:5" ht="16.5" thickBot="1" thickTop="1">
      <c r="A2" s="58" t="s">
        <v>9</v>
      </c>
      <c r="B2" s="59" t="s">
        <v>10</v>
      </c>
      <c r="C2" s="60"/>
      <c r="D2" s="61" t="s">
        <v>12</v>
      </c>
      <c r="E2" s="62"/>
    </row>
    <row r="3" spans="1:5" ht="15.75" thickTop="1">
      <c r="A3" s="34">
        <v>0</v>
      </c>
      <c r="B3" s="34">
        <v>999</v>
      </c>
      <c r="C3" s="35" t="s">
        <v>13</v>
      </c>
      <c r="D3" s="36" t="s">
        <v>17</v>
      </c>
      <c r="E3" s="37">
        <v>0.295</v>
      </c>
    </row>
    <row r="4" spans="1:5" ht="15">
      <c r="A4" s="34">
        <v>1000</v>
      </c>
      <c r="B4" s="34">
        <v>1999</v>
      </c>
      <c r="C4" s="35" t="s">
        <v>13</v>
      </c>
      <c r="D4" s="36" t="s">
        <v>18</v>
      </c>
      <c r="E4" s="37">
        <v>0.286</v>
      </c>
    </row>
    <row r="5" spans="1:5" ht="15">
      <c r="A5" s="34">
        <v>2000</v>
      </c>
      <c r="B5" s="34">
        <v>2999</v>
      </c>
      <c r="C5" s="35" t="s">
        <v>13</v>
      </c>
      <c r="D5" s="36" t="s">
        <v>20</v>
      </c>
      <c r="E5" s="37">
        <v>0.276</v>
      </c>
    </row>
    <row r="6" spans="1:5" ht="15">
      <c r="A6" s="34">
        <v>3000</v>
      </c>
      <c r="B6" s="34">
        <v>4999</v>
      </c>
      <c r="C6" s="35" t="s">
        <v>13</v>
      </c>
      <c r="D6" s="38" t="s">
        <v>21</v>
      </c>
      <c r="E6" s="37">
        <v>0.272</v>
      </c>
    </row>
    <row r="7" spans="1:5" ht="15">
      <c r="A7" s="34">
        <v>5000</v>
      </c>
      <c r="B7" s="34">
        <v>9999</v>
      </c>
      <c r="C7" s="35" t="s">
        <v>13</v>
      </c>
      <c r="D7" s="36" t="s">
        <v>19</v>
      </c>
      <c r="E7" s="37">
        <v>0.269</v>
      </c>
    </row>
    <row r="8" spans="1:5" ht="15">
      <c r="A8" s="34">
        <v>10000</v>
      </c>
      <c r="B8" s="34">
        <v>59999</v>
      </c>
      <c r="C8" s="35" t="s">
        <v>13</v>
      </c>
      <c r="D8" s="36" t="s">
        <v>22</v>
      </c>
      <c r="E8" s="37">
        <v>0.27</v>
      </c>
    </row>
    <row r="9" spans="1:5" ht="15">
      <c r="A9" s="34">
        <v>60000</v>
      </c>
      <c r="B9" s="34">
        <v>249999</v>
      </c>
      <c r="C9" s="35" t="s">
        <v>13</v>
      </c>
      <c r="D9" s="36" t="s">
        <v>23</v>
      </c>
      <c r="E9" s="37">
        <v>0.276</v>
      </c>
    </row>
    <row r="10" spans="1:5" ht="15">
      <c r="A10" s="34">
        <v>250000</v>
      </c>
      <c r="B10" s="34">
        <v>1499999</v>
      </c>
      <c r="C10" s="35" t="s">
        <v>13</v>
      </c>
      <c r="D10" s="36" t="s">
        <v>24</v>
      </c>
      <c r="E10" s="37">
        <v>0.288</v>
      </c>
    </row>
    <row r="11" spans="1:5" ht="15.75" thickBot="1">
      <c r="A11" s="39">
        <v>1500000</v>
      </c>
      <c r="B11" s="39"/>
      <c r="C11" s="40" t="s">
        <v>13</v>
      </c>
      <c r="D11" s="41" t="s">
        <v>25</v>
      </c>
      <c r="E11" s="42">
        <v>0.253</v>
      </c>
    </row>
    <row r="12" ht="15">
      <c r="A12" s="123" t="s">
        <v>63</v>
      </c>
    </row>
    <row r="13" ht="15.75" thickBot="1"/>
    <row r="14" spans="1:5" ht="39" thickBot="1" thickTop="1">
      <c r="A14" s="162" t="s">
        <v>11</v>
      </c>
      <c r="B14" s="163"/>
      <c r="C14" s="163"/>
      <c r="D14" s="163"/>
      <c r="E14" s="64" t="s">
        <v>14</v>
      </c>
    </row>
    <row r="15" spans="1:5" ht="16.5" thickBot="1" thickTop="1">
      <c r="A15" s="58" t="s">
        <v>12</v>
      </c>
      <c r="B15" s="58" t="s">
        <v>9</v>
      </c>
      <c r="C15" s="59" t="s">
        <v>10</v>
      </c>
      <c r="D15" s="63"/>
      <c r="E15" s="62"/>
    </row>
    <row r="16" spans="1:5" ht="15.75" thickTop="1">
      <c r="A16" s="46" t="str">
        <f aca="true" t="shared" si="0" ref="A16:A24">D3</f>
        <v>A</v>
      </c>
      <c r="B16" s="47">
        <f aca="true" t="shared" si="1" ref="B16:C24">+A3</f>
        <v>0</v>
      </c>
      <c r="C16" s="48">
        <f t="shared" si="1"/>
        <v>999</v>
      </c>
      <c r="D16" s="49" t="s">
        <v>13</v>
      </c>
      <c r="E16" s="37">
        <f aca="true" t="shared" si="2" ref="E16:E24">+E3</f>
        <v>0.295</v>
      </c>
    </row>
    <row r="17" spans="1:5" ht="15">
      <c r="A17" s="50" t="str">
        <f t="shared" si="0"/>
        <v>B</v>
      </c>
      <c r="B17" s="34">
        <f t="shared" si="1"/>
        <v>1000</v>
      </c>
      <c r="C17" s="51">
        <f t="shared" si="1"/>
        <v>1999</v>
      </c>
      <c r="D17" s="52" t="s">
        <v>13</v>
      </c>
      <c r="E17" s="37">
        <f t="shared" si="2"/>
        <v>0.286</v>
      </c>
    </row>
    <row r="18" spans="1:5" ht="15">
      <c r="A18" s="50" t="str">
        <f t="shared" si="0"/>
        <v>C</v>
      </c>
      <c r="B18" s="34">
        <f t="shared" si="1"/>
        <v>2000</v>
      </c>
      <c r="C18" s="51">
        <f t="shared" si="1"/>
        <v>2999</v>
      </c>
      <c r="D18" s="52" t="s">
        <v>13</v>
      </c>
      <c r="E18" s="37">
        <f t="shared" si="2"/>
        <v>0.276</v>
      </c>
    </row>
    <row r="19" spans="1:5" ht="15">
      <c r="A19" s="53" t="str">
        <f t="shared" si="0"/>
        <v>D</v>
      </c>
      <c r="B19" s="34">
        <f t="shared" si="1"/>
        <v>3000</v>
      </c>
      <c r="C19" s="51">
        <f t="shared" si="1"/>
        <v>4999</v>
      </c>
      <c r="D19" s="52" t="s">
        <v>13</v>
      </c>
      <c r="E19" s="37">
        <f t="shared" si="2"/>
        <v>0.272</v>
      </c>
    </row>
    <row r="20" spans="1:5" ht="15">
      <c r="A20" s="50" t="str">
        <f t="shared" si="0"/>
        <v>E</v>
      </c>
      <c r="B20" s="34">
        <f t="shared" si="1"/>
        <v>5000</v>
      </c>
      <c r="C20" s="51">
        <f t="shared" si="1"/>
        <v>9999</v>
      </c>
      <c r="D20" s="52" t="s">
        <v>13</v>
      </c>
      <c r="E20" s="37">
        <f t="shared" si="2"/>
        <v>0.269</v>
      </c>
    </row>
    <row r="21" spans="1:5" ht="15">
      <c r="A21" s="50" t="str">
        <f t="shared" si="0"/>
        <v>F</v>
      </c>
      <c r="B21" s="34">
        <f t="shared" si="1"/>
        <v>10000</v>
      </c>
      <c r="C21" s="51">
        <f t="shared" si="1"/>
        <v>59999</v>
      </c>
      <c r="D21" s="52" t="s">
        <v>13</v>
      </c>
      <c r="E21" s="37">
        <f t="shared" si="2"/>
        <v>0.27</v>
      </c>
    </row>
    <row r="22" spans="1:5" ht="15">
      <c r="A22" s="50" t="str">
        <f t="shared" si="0"/>
        <v>G</v>
      </c>
      <c r="B22" s="34">
        <f t="shared" si="1"/>
        <v>60000</v>
      </c>
      <c r="C22" s="51">
        <f t="shared" si="1"/>
        <v>249999</v>
      </c>
      <c r="D22" s="52" t="s">
        <v>13</v>
      </c>
      <c r="E22" s="37">
        <f t="shared" si="2"/>
        <v>0.276</v>
      </c>
    </row>
    <row r="23" spans="1:5" ht="15">
      <c r="A23" s="50" t="str">
        <f t="shared" si="0"/>
        <v>H</v>
      </c>
      <c r="B23" s="34">
        <f t="shared" si="1"/>
        <v>250000</v>
      </c>
      <c r="C23" s="51">
        <f t="shared" si="1"/>
        <v>1499999</v>
      </c>
      <c r="D23" s="52" t="s">
        <v>13</v>
      </c>
      <c r="E23" s="37">
        <f t="shared" si="2"/>
        <v>0.288</v>
      </c>
    </row>
    <row r="24" spans="1:5" ht="15.75" thickBot="1">
      <c r="A24" s="54" t="str">
        <f t="shared" si="0"/>
        <v>I</v>
      </c>
      <c r="B24" s="39">
        <f t="shared" si="1"/>
        <v>1500000</v>
      </c>
      <c r="C24" s="55">
        <f t="shared" si="1"/>
        <v>0</v>
      </c>
      <c r="D24" s="56" t="s">
        <v>13</v>
      </c>
      <c r="E24" s="42">
        <f t="shared" si="2"/>
        <v>0.253</v>
      </c>
    </row>
  </sheetData>
  <sheetProtection algorithmName="SHA-512" hashValue="S2jKLLsaWEpvGc6zjltTK+SGwQUyfNWL2DWaEr81nHdD/1nGkJS7G2+0Bvxx5kYWW6S5UzB3Ldak5RfzCguJRw==" saltValue="gGvkC04dTvZ9VaGbMeYb5Q==" spinCount="100000" sheet="1" objects="1" scenarios="1"/>
  <mergeCells count="2">
    <mergeCell ref="A1:D1"/>
    <mergeCell ref="A14:D14"/>
  </mergeCells>
  <printOptions/>
  <pageMargins left="0.7" right="0.7"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84213-4AE3-4B0A-97D6-2F93C7ACF941}">
  <sheetPr>
    <tabColor theme="4" tint="-0.24997000396251678"/>
  </sheetPr>
  <dimension ref="A1:J12"/>
  <sheetViews>
    <sheetView view="pageLayout" workbookViewId="0" topLeftCell="A1">
      <selection activeCell="C5" sqref="C5"/>
    </sheetView>
  </sheetViews>
  <sheetFormatPr defaultColWidth="9.140625" defaultRowHeight="15"/>
  <cols>
    <col min="1" max="1" width="6.8515625" style="0" customWidth="1"/>
    <col min="2" max="2" width="10.28125" style="0" customWidth="1"/>
    <col min="3" max="3" width="10.57421875" style="0" bestFit="1" customWidth="1"/>
    <col min="4" max="4" width="7.8515625" style="0" customWidth="1"/>
    <col min="10" max="10" width="19.140625" style="0" customWidth="1"/>
  </cols>
  <sheetData>
    <row r="1" spans="1:10" ht="35.25" customHeight="1" thickBot="1">
      <c r="A1" s="160" t="s">
        <v>35</v>
      </c>
      <c r="B1" s="161"/>
      <c r="C1" s="161"/>
      <c r="D1" s="161"/>
      <c r="E1" s="166">
        <v>2020</v>
      </c>
      <c r="F1" s="166">
        <v>2021</v>
      </c>
      <c r="G1" s="166">
        <v>2022</v>
      </c>
      <c r="H1" s="166">
        <v>2023</v>
      </c>
      <c r="I1" s="166">
        <v>2024</v>
      </c>
      <c r="J1" s="164" t="s">
        <v>46</v>
      </c>
    </row>
    <row r="2" spans="1:10" ht="16.5" thickBot="1" thickTop="1">
      <c r="A2" s="61" t="s">
        <v>12</v>
      </c>
      <c r="B2" s="58" t="s">
        <v>9</v>
      </c>
      <c r="C2" s="59" t="s">
        <v>10</v>
      </c>
      <c r="D2" s="68"/>
      <c r="E2" s="167"/>
      <c r="F2" s="167"/>
      <c r="G2" s="167"/>
      <c r="H2" s="167"/>
      <c r="I2" s="167"/>
      <c r="J2" s="165"/>
    </row>
    <row r="3" spans="1:10" ht="15.75" thickTop="1">
      <c r="A3" s="46" t="s">
        <v>17</v>
      </c>
      <c r="B3" s="47">
        <v>0</v>
      </c>
      <c r="C3" s="48">
        <v>999</v>
      </c>
      <c r="D3" s="65" t="s">
        <v>13</v>
      </c>
      <c r="E3" s="37">
        <v>0.23</v>
      </c>
      <c r="F3" s="37">
        <v>0.29</v>
      </c>
      <c r="G3" s="37">
        <v>0.33</v>
      </c>
      <c r="H3" s="37">
        <v>0.34</v>
      </c>
      <c r="I3" s="37">
        <v>0.35</v>
      </c>
      <c r="J3" s="29">
        <v>0.335</v>
      </c>
    </row>
    <row r="4" spans="1:10" ht="15">
      <c r="A4" s="50" t="s">
        <v>18</v>
      </c>
      <c r="B4" s="34">
        <v>1000</v>
      </c>
      <c r="C4" s="51">
        <v>1999</v>
      </c>
      <c r="D4" s="66" t="s">
        <v>13</v>
      </c>
      <c r="E4" s="37">
        <v>0.23</v>
      </c>
      <c r="F4" s="37">
        <v>0.29</v>
      </c>
      <c r="G4" s="37">
        <v>0.33</v>
      </c>
      <c r="H4" s="37">
        <v>0.34</v>
      </c>
      <c r="I4" s="37">
        <v>0.35</v>
      </c>
      <c r="J4" s="29">
        <v>0.326</v>
      </c>
    </row>
    <row r="5" spans="1:10" ht="15">
      <c r="A5" s="50" t="s">
        <v>20</v>
      </c>
      <c r="B5" s="34">
        <v>2000</v>
      </c>
      <c r="C5" s="51">
        <v>2999</v>
      </c>
      <c r="D5" s="66" t="s">
        <v>13</v>
      </c>
      <c r="E5" s="37">
        <v>0.2</v>
      </c>
      <c r="F5" s="37">
        <v>0.25</v>
      </c>
      <c r="G5" s="37">
        <v>0.28</v>
      </c>
      <c r="H5" s="37">
        <v>0.29</v>
      </c>
      <c r="I5" s="37">
        <v>0.3</v>
      </c>
      <c r="J5" s="29">
        <v>0.316</v>
      </c>
    </row>
    <row r="6" spans="1:10" ht="15">
      <c r="A6" s="53" t="s">
        <v>21</v>
      </c>
      <c r="B6" s="34">
        <v>3000</v>
      </c>
      <c r="C6" s="51">
        <v>4999</v>
      </c>
      <c r="D6" s="66" t="s">
        <v>13</v>
      </c>
      <c r="E6" s="37">
        <v>0.19</v>
      </c>
      <c r="F6" s="37">
        <v>0.24</v>
      </c>
      <c r="G6" s="37">
        <v>0.26</v>
      </c>
      <c r="H6" s="37">
        <v>0.27</v>
      </c>
      <c r="I6" s="37">
        <v>0.28</v>
      </c>
      <c r="J6" s="29">
        <v>0.312</v>
      </c>
    </row>
    <row r="7" spans="1:10" ht="15">
      <c r="A7" s="50" t="s">
        <v>19</v>
      </c>
      <c r="B7" s="34">
        <v>5000</v>
      </c>
      <c r="C7" s="51">
        <v>9999</v>
      </c>
      <c r="D7" s="66" t="s">
        <v>13</v>
      </c>
      <c r="E7" s="37">
        <v>0.17</v>
      </c>
      <c r="F7" s="37">
        <v>0.21</v>
      </c>
      <c r="G7" s="37">
        <v>0.24</v>
      </c>
      <c r="H7" s="37">
        <v>0.25</v>
      </c>
      <c r="I7" s="37">
        <v>0.26</v>
      </c>
      <c r="J7" s="29">
        <v>0.309</v>
      </c>
    </row>
    <row r="8" spans="1:10" ht="15">
      <c r="A8" s="50" t="s">
        <v>22</v>
      </c>
      <c r="B8" s="34">
        <v>10000</v>
      </c>
      <c r="C8" s="51">
        <v>59999</v>
      </c>
      <c r="D8" s="66" t="s">
        <v>13</v>
      </c>
      <c r="E8" s="37">
        <v>0.09</v>
      </c>
      <c r="F8" s="37">
        <v>0.16</v>
      </c>
      <c r="G8" s="37">
        <v>0.19</v>
      </c>
      <c r="H8" s="37">
        <v>0.21</v>
      </c>
      <c r="I8" s="37">
        <v>0.22</v>
      </c>
      <c r="J8" s="29">
        <v>0.31</v>
      </c>
    </row>
    <row r="9" spans="1:10" ht="15">
      <c r="A9" s="50" t="s">
        <v>23</v>
      </c>
      <c r="B9" s="34">
        <v>60000</v>
      </c>
      <c r="C9" s="51">
        <v>249999</v>
      </c>
      <c r="D9" s="66" t="s">
        <v>13</v>
      </c>
      <c r="E9" s="37">
        <v>0.07</v>
      </c>
      <c r="F9" s="37">
        <v>0.12</v>
      </c>
      <c r="G9" s="37">
        <v>0.14</v>
      </c>
      <c r="H9" s="37">
        <v>0.15</v>
      </c>
      <c r="I9" s="37">
        <v>0.16</v>
      </c>
      <c r="J9" s="29">
        <v>0.316</v>
      </c>
    </row>
    <row r="10" spans="1:10" ht="15">
      <c r="A10" s="50" t="s">
        <v>24</v>
      </c>
      <c r="B10" s="34">
        <v>250000</v>
      </c>
      <c r="C10" s="51">
        <v>1499999</v>
      </c>
      <c r="D10" s="66" t="s">
        <v>13</v>
      </c>
      <c r="E10" s="37">
        <v>0.03</v>
      </c>
      <c r="F10" s="37">
        <v>0.06</v>
      </c>
      <c r="G10" s="37">
        <v>0.08</v>
      </c>
      <c r="H10" s="37">
        <v>0.09</v>
      </c>
      <c r="I10" s="37">
        <v>0.1</v>
      </c>
      <c r="J10" s="29">
        <v>0.328</v>
      </c>
    </row>
    <row r="11" spans="1:10" ht="15.75" thickBot="1">
      <c r="A11" s="54" t="s">
        <v>25</v>
      </c>
      <c r="B11" s="39">
        <v>1500000</v>
      </c>
      <c r="C11" s="55">
        <v>0</v>
      </c>
      <c r="D11" s="67" t="s">
        <v>13</v>
      </c>
      <c r="E11" s="42">
        <v>0.015</v>
      </c>
      <c r="F11" s="42">
        <v>0.03</v>
      </c>
      <c r="G11" s="42">
        <v>0.04</v>
      </c>
      <c r="H11" s="42">
        <v>0.045</v>
      </c>
      <c r="I11" s="42">
        <v>0.05</v>
      </c>
      <c r="J11" s="30">
        <v>0.293</v>
      </c>
    </row>
    <row r="12" spans="1:10" ht="15" customHeight="1" thickBot="1">
      <c r="A12" s="121" t="s">
        <v>62</v>
      </c>
      <c r="J12" s="122" t="s">
        <v>61</v>
      </c>
    </row>
  </sheetData>
  <sheetProtection algorithmName="SHA-512" hashValue="xlwI8tPABoDJ1KccXeTl7zfEWb21uOK6qC80UT+41zf5if6YMZJoKSNTbPyYmnHrY0gtFdL5IhE6mQSM41+vmA==" saltValue="kV/DXiOUuI2KtZRvt0iLSQ==" spinCount="100000" sheet="1" objects="1" scenarios="1"/>
  <mergeCells count="7">
    <mergeCell ref="J1:J2"/>
    <mergeCell ref="A1:D1"/>
    <mergeCell ref="E1:E2"/>
    <mergeCell ref="F1:F2"/>
    <mergeCell ref="G1:G2"/>
    <mergeCell ref="H1:H2"/>
    <mergeCell ref="I1:I2"/>
  </mergeCells>
  <printOptions/>
  <pageMargins left="0.25" right="0.09375" top="0.75" bottom="0.75" header="0.3" footer="0.3"/>
  <pageSetup horizontalDpi="1200" verticalDpi="1200" orientation="portrait" paperSize="9" r:id="rId1"/>
  <headerFooter>
    <oddHeader>&amp;C&amp;"-,Grassetto"&amp;12&amp;UCALCOLO CAPACITA' ASSUNZIONALE DECRETO 17 MARZO 2020
&amp;"-,Corsivo grassetto"&amp;A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SegretarioPiscitelli</dc:creator>
  <cp:keywords/>
  <dc:description/>
  <cp:lastModifiedBy>fer fau</cp:lastModifiedBy>
  <cp:lastPrinted>2020-04-28T05:16:27Z</cp:lastPrinted>
  <dcterms:created xsi:type="dcterms:W3CDTF">2020-04-27T15:10:11Z</dcterms:created>
  <dcterms:modified xsi:type="dcterms:W3CDTF">2020-04-29T00:14:25Z</dcterms:modified>
  <cp:category/>
  <cp:version/>
  <cp:contentType/>
  <cp:contentStatus/>
</cp:coreProperties>
</file>